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LIMITED" sheetId="1" r:id="rId1"/>
    <sheet name="BUY UP" sheetId="2" r:id="rId2"/>
    <sheet name="CAT" sheetId="3" r:id="rId3"/>
  </sheets>
  <definedNames>
    <definedName name="_xlnm.Print_Area" localSheetId="2">'CAT'!$A$1:$U$48</definedName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<sst xmlns="http://schemas.openxmlformats.org/spreadsheetml/2006/main" count="387" uniqueCount="46">
  <si>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</si>
  <si>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</si>
  <si>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</si>
  <si>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</si>
  <si>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</si>
  <si>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</si>
  <si>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</si>
  <si>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</si>
  <si>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</si>
  <si>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</si>
  <si>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</si>
  <si>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</si>
  <si>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</si>
  <si>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</si>
  <si>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</si>
  <si>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</si>
  <si>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</si>
  <si>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</si>
  <si>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</si>
  <si>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</si>
  <si>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</si>
  <si>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</si>
  <si>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</si>
  <si>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</si>
  <si>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</si>
  <si>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</si>
  <si>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</si>
  <si>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</si>
  <si>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</si>
  <si>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</si>
  <si>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</si>
  <si>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</si>
  <si>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</si>
  <si>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</si>
  <si>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</si>
  <si>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</si>
  <si>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</si>
  <si>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</si>
  <si>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</si>
  <si>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</si>
  <si>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Papaya Plantation</t>
  </si>
  <si>
    <t>Papaya Crop</t>
  </si>
  <si>
    <t>2000 - 2001 LIMITED (BUY-UP50) COVERAGE</t>
  </si>
  <si>
    <t>2000 - 2001 BUY-UP COVERAGE</t>
  </si>
  <si>
    <t>2000 - 2001 CAT COVERAGE</t>
  </si>
  <si>
    <t>AS OF 02/16/2001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</si>
</sst>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  <xf numFmtId="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0" customWidth="1"/>
    <col min="2" max="2" width="1.66796875" style="0" customWidth="1"/>
    <col min="3" max="3" width="11.6640625" style="0" customWidth="1"/>
    <col min="4" max="4" width="1.66796875" style="0" customWidth="1"/>
    <col min="5" max="5" width="11.6640625" style="0" customWidth="1"/>
    <col min="6" max="6" width="1.66796875" style="0" customWidth="1"/>
    <col min="7" max="7" width="16.77734375" style="0" customWidth="1"/>
    <col min="8" max="8" width="1.66796875" style="0" customWidth="1"/>
    <col min="9" max="9" width="14.6640625" style="0" customWidth="1"/>
    <col min="10" max="10" width="1.66796875" style="0" customWidth="1"/>
    <col min="11" max="11" width="14.6640625" style="0" customWidth="1"/>
    <col min="12" max="12" width="1.66796875" style="0" customWidth="1"/>
    <col min="13" max="13" width="14.6640625" style="0" customWidth="1"/>
    <col min="14" max="14" width="1.66796875" style="0" customWidth="1"/>
    <col min="15" max="15" width="14.6640625" style="0" customWidth="1"/>
    <col min="16" max="16" width="1.66796875" style="0" customWidth="1"/>
    <col min="17" max="17" width="11.6640625" style="0" customWidth="1"/>
    <col min="18" max="18" width="1.66796875" style="0" customWidth="1"/>
    <col min="19" max="19" width="14.6640625" style="0" customWidth="1"/>
    <col min="20" max="20" width="1.66796875" style="0" customWidth="1"/>
    <col min="21" max="21" width="14.6640625" style="0" customWidth="1"/>
  </cols>
  <sheetData>
    <row r="1" spans="1:21" ht="15.75" customHeight="1">
      <c r="A1" s="11"/>
      <c r="B1" s="1"/>
      <c r="C1" s="1"/>
      <c r="D1" s="1"/>
      <c r="E1" s="1"/>
      <c r="F1" s="1"/>
      <c r="G1" s="2" t="s">
        <v>21</v>
      </c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2"/>
      <c r="B2" s="1"/>
      <c r="C2" s="1"/>
      <c r="D2" s="1"/>
      <c r="E2" s="1"/>
      <c r="F2" s="1"/>
      <c r="G2" s="1"/>
      <c r="H2" s="1"/>
      <c r="I2" s="2" t="s">
        <v>25</v>
      </c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1"/>
      <c r="D4" s="1"/>
      <c r="E4" s="1"/>
      <c r="F4" s="1"/>
      <c r="G4" s="2" t="s">
        <v>42</v>
      </c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2" t="s">
        <v>22</v>
      </c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1"/>
      <c r="B6" s="1"/>
      <c r="C6" s="1"/>
      <c r="D6" s="1"/>
      <c r="E6" s="1"/>
      <c r="F6" s="1"/>
      <c r="G6" s="2" t="s">
        <v>45</v>
      </c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"/>
      <c r="B10" s="1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B11" s="1"/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"/>
      <c r="B12" s="1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spans="1:2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>
      <c r="A16" s="18" t="s">
        <v>2</v>
      </c>
      <c r="B16" s="1"/>
      <c r="C16" s="7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0</v>
      </c>
      <c r="L16" s="8"/>
      <c r="M16" s="8">
        <f>I16-K16</f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0</v>
      </c>
      <c r="T16" s="8"/>
      <c r="U16" s="8">
        <v>0</v>
      </c>
    </row>
    <row r="17" spans="1:21" ht="15.75" customHeight="1">
      <c r="A17" s="18"/>
      <c r="B17" s="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B18" s="1"/>
      <c r="C18" s="7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0</v>
      </c>
      <c r="L18" s="8"/>
      <c r="M18" s="8">
        <f>I18-K18</f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0</v>
      </c>
    </row>
    <row r="19" spans="1:21" ht="15.75" customHeight="1">
      <c r="A19" s="18"/>
      <c r="B19" s="1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B20" s="1"/>
      <c r="C20" s="7">
        <v>8</v>
      </c>
      <c r="D20" s="8"/>
      <c r="E20" s="8">
        <v>290</v>
      </c>
      <c r="F20" s="8"/>
      <c r="G20" s="8">
        <v>1122799</v>
      </c>
      <c r="H20" s="8"/>
      <c r="I20" s="8">
        <v>20322.68</v>
      </c>
      <c r="J20" s="8"/>
      <c r="K20" s="8">
        <v>12238.53</v>
      </c>
      <c r="L20" s="8"/>
      <c r="M20" s="8">
        <f>I20-K20</f>
        <v>8084.15</v>
      </c>
      <c r="N20" s="8"/>
      <c r="O20" s="8">
        <v>0</v>
      </c>
      <c r="P20" s="8"/>
      <c r="Q20" s="8">
        <f>IF(ISERR(O20/I20),0,ROUND((+O20/I20)*100,2))</f>
        <v>0</v>
      </c>
      <c r="R20" s="8"/>
      <c r="S20" s="8">
        <v>0</v>
      </c>
      <c r="T20" s="8"/>
      <c r="U20" s="8">
        <v>323050</v>
      </c>
    </row>
    <row r="21" spans="1:21" ht="15.75" customHeight="1">
      <c r="A21" s="18"/>
      <c r="B21" s="1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B22" s="1"/>
      <c r="C22" s="7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0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0</v>
      </c>
      <c r="T22" s="8"/>
      <c r="U22" s="8">
        <v>0</v>
      </c>
    </row>
    <row r="23" spans="1:21" ht="15.75" customHeight="1">
      <c r="A23" s="18"/>
      <c r="B23" s="1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B24" s="1"/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B25" s="1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B26" s="1"/>
      <c r="C26" s="7">
        <v>5</v>
      </c>
      <c r="D26" s="8"/>
      <c r="E26" s="8">
        <v>17.5</v>
      </c>
      <c r="F26" s="8"/>
      <c r="G26" s="8">
        <v>28546.75</v>
      </c>
      <c r="H26" s="8"/>
      <c r="I26" s="8">
        <v>967.73</v>
      </c>
      <c r="J26" s="8"/>
      <c r="K26" s="8">
        <v>579.49</v>
      </c>
      <c r="L26" s="8"/>
      <c r="M26" s="8">
        <f>I26-K26</f>
        <v>388.24</v>
      </c>
      <c r="N26" s="8"/>
      <c r="O26" s="8">
        <v>0</v>
      </c>
      <c r="P26" s="8"/>
      <c r="Q26" s="8">
        <f>IF(ISERR(O26/I26),0,ROUND((+O26/I26)*100,2))</f>
        <v>0</v>
      </c>
      <c r="R26" s="8"/>
      <c r="S26" s="8">
        <v>3500</v>
      </c>
      <c r="T26" s="8"/>
      <c r="U26" s="8">
        <v>0</v>
      </c>
    </row>
    <row r="27" spans="1:21" ht="15.75" customHeight="1">
      <c r="A27" s="18"/>
      <c r="B27" s="1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B28" s="1"/>
      <c r="C28" s="7">
        <v>2</v>
      </c>
      <c r="D28" s="8"/>
      <c r="E28" s="8">
        <v>130</v>
      </c>
      <c r="F28" s="8"/>
      <c r="G28" s="8">
        <v>468000</v>
      </c>
      <c r="H28" s="8"/>
      <c r="I28" s="8">
        <v>4446</v>
      </c>
      <c r="J28" s="8"/>
      <c r="K28" s="8">
        <v>2667.6</v>
      </c>
      <c r="L28" s="8"/>
      <c r="M28" s="8">
        <f>I28-K28</f>
        <v>1778.4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15600</v>
      </c>
      <c r="T28" s="8"/>
      <c r="U28" s="8">
        <v>0</v>
      </c>
    </row>
    <row r="29" spans="1:21" ht="15.75" customHeight="1">
      <c r="A29" s="18"/>
      <c r="B29" s="1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B30" s="1"/>
      <c r="C30" s="7">
        <v>2</v>
      </c>
      <c r="D30" s="8"/>
      <c r="E30" s="8">
        <v>130</v>
      </c>
      <c r="F30" s="8"/>
      <c r="G30" s="8">
        <v>468000</v>
      </c>
      <c r="H30" s="8"/>
      <c r="I30" s="8">
        <v>2948.4</v>
      </c>
      <c r="J30" s="8"/>
      <c r="K30" s="8">
        <v>1778.4</v>
      </c>
      <c r="L30" s="8"/>
      <c r="M30" s="8">
        <f>I30-K30</f>
        <v>1170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6900</v>
      </c>
    </row>
    <row r="31" spans="1:21" ht="15.75" customHeight="1">
      <c r="A31" s="18"/>
      <c r="B31" s="1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B32" s="1"/>
      <c r="C32" s="7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0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0</v>
      </c>
      <c r="T32" s="8"/>
      <c r="U32" s="8">
        <v>0</v>
      </c>
    </row>
    <row r="33" spans="1:21" ht="15.75" customHeight="1">
      <c r="A33" s="18"/>
      <c r="B33" s="1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B34" s="1"/>
      <c r="C34" s="7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0</v>
      </c>
    </row>
    <row r="35" spans="1:21" ht="15.75" customHeight="1">
      <c r="A35" s="18"/>
      <c r="B35" s="1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B36" s="1"/>
      <c r="C36" s="7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0</v>
      </c>
      <c r="T36" s="8"/>
      <c r="U36" s="8">
        <v>0</v>
      </c>
    </row>
    <row r="37" spans="1:21" ht="15.75" customHeight="1">
      <c r="A37" s="18"/>
      <c r="B37" s="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B38" s="1"/>
      <c r="C38" s="7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0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0</v>
      </c>
    </row>
    <row r="39" spans="1:21" ht="15.75" customHeight="1">
      <c r="A39" s="18"/>
      <c r="B39" s="1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B40" s="1"/>
      <c r="C40" s="7">
        <v>3</v>
      </c>
      <c r="D40" s="8"/>
      <c r="E40" s="8">
        <v>251</v>
      </c>
      <c r="F40" s="8"/>
      <c r="G40" s="8">
        <v>1092080</v>
      </c>
      <c r="H40" s="8"/>
      <c r="I40" s="8">
        <v>19766.65</v>
      </c>
      <c r="J40" s="8"/>
      <c r="K40" s="8">
        <v>11903.67</v>
      </c>
      <c r="L40" s="8"/>
      <c r="M40" s="8">
        <f>I40-K40</f>
        <v>7862.980000000001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198560</v>
      </c>
      <c r="T40" s="8"/>
      <c r="U40" s="8">
        <v>0</v>
      </c>
    </row>
    <row r="41" spans="1:21" ht="15.75" customHeight="1">
      <c r="A41" s="18"/>
      <c r="B41" s="1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B42" s="1"/>
      <c r="C42" s="7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0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0</v>
      </c>
    </row>
    <row r="43" spans="1:21" ht="15.75" customHeight="1">
      <c r="A43" s="18"/>
      <c r="B43" s="1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B45" s="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B46" s="1"/>
      <c r="C46" s="7">
        <f>SUM(C16:C42)</f>
        <v>20</v>
      </c>
      <c r="D46" s="8"/>
      <c r="E46" s="8">
        <f>SUM(E16:E42)</f>
        <v>818.5</v>
      </c>
      <c r="F46" s="8"/>
      <c r="G46" s="8">
        <f>SUM(G16:G42)</f>
        <v>3179425.75</v>
      </c>
      <c r="H46" s="8"/>
      <c r="I46" s="8">
        <f>SUM(I16:I42)</f>
        <v>48451.46000000001</v>
      </c>
      <c r="J46" s="8"/>
      <c r="K46" s="8">
        <f>SUM(K16:K42)</f>
        <v>29167.690000000002</v>
      </c>
      <c r="L46" s="8"/>
      <c r="M46" s="8">
        <f>SUM(M16:M42)</f>
        <v>19283.77</v>
      </c>
      <c r="N46" s="8"/>
      <c r="O46" s="8">
        <f>SUM(O16:O42)</f>
        <v>0</v>
      </c>
      <c r="P46" s="8"/>
      <c r="Q46" s="8">
        <f>IF(ISERR(O46/I46),0,ROUND((+O46/I46)*100,2))</f>
        <v>0</v>
      </c>
      <c r="R46" s="8"/>
      <c r="S46" s="8">
        <f>SUM(S16:S42)</f>
        <v>217660</v>
      </c>
      <c r="T46" s="8"/>
      <c r="U46" s="8">
        <f>SUM(U16:U42)</f>
        <v>329950</v>
      </c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1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2"/>
      <c r="I2" s="2" t="s">
        <v>25</v>
      </c>
      <c r="J2" s="3"/>
      <c r="K2" s="3"/>
    </row>
    <row r="3" ht="15.75" customHeight="1">
      <c r="A3" s="12"/>
    </row>
    <row r="4" spans="7:13" ht="15.75" customHeight="1">
      <c r="G4" s="2" t="s">
        <v>43</v>
      </c>
      <c r="H4" s="3"/>
      <c r="I4" s="3"/>
      <c r="J4" s="3"/>
      <c r="K4" s="3"/>
      <c r="L4" s="3"/>
      <c r="M4" s="3"/>
    </row>
    <row r="5" spans="7:13" ht="15.75" customHeight="1">
      <c r="G5" s="2" t="s">
        <v>22</v>
      </c>
      <c r="H5" s="3"/>
      <c r="I5" s="3"/>
      <c r="J5" s="3"/>
      <c r="K5" s="3"/>
      <c r="L5" s="3"/>
      <c r="M5" s="3"/>
    </row>
    <row r="6" spans="7:13" ht="15.75" customHeight="1">
      <c r="G6" s="2" t="s">
        <v>45</v>
      </c>
      <c r="H6" s="3"/>
      <c r="I6" s="3"/>
      <c r="J6" s="3"/>
      <c r="K6" s="3"/>
      <c r="L6" s="3"/>
      <c r="M6" s="3"/>
    </row>
    <row r="7" ht="15.75" customHeight="1"/>
    <row r="8" spans="1:21" ht="15.75" customHeight="1">
      <c r="A8" s="13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5.75" customHeight="1"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4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3:21" ht="15.75" customHeight="1"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ht="15.75" customHeight="1">
      <c r="U13" s="6"/>
    </row>
    <row r="14" spans="1:21" ht="15.75" customHeight="1">
      <c r="A14" s="13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/>
    <row r="16" spans="1:21" ht="15.75" customHeight="1">
      <c r="A16" s="18" t="s">
        <v>2</v>
      </c>
      <c r="C16" s="7">
        <v>2170</v>
      </c>
      <c r="D16" s="8"/>
      <c r="E16" s="8">
        <v>17169.44</v>
      </c>
      <c r="F16" s="8"/>
      <c r="G16" s="8">
        <v>16812745.85</v>
      </c>
      <c r="H16" s="8"/>
      <c r="I16" s="8">
        <v>701909.01</v>
      </c>
      <c r="J16" s="8"/>
      <c r="K16" s="8">
        <v>166446.26</v>
      </c>
      <c r="L16" s="8"/>
      <c r="M16" s="8">
        <f>I16-K16</f>
        <v>535462.75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120646.35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1589</v>
      </c>
      <c r="D18" s="8"/>
      <c r="E18" s="8">
        <v>13687.74</v>
      </c>
      <c r="F18" s="8"/>
      <c r="G18" s="8">
        <v>33197428.99</v>
      </c>
      <c r="H18" s="8"/>
      <c r="I18" s="8">
        <v>759699.62</v>
      </c>
      <c r="J18" s="8"/>
      <c r="K18" s="8">
        <v>179266.27</v>
      </c>
      <c r="L18" s="8"/>
      <c r="M18" s="8">
        <f>I18-K18</f>
        <v>580433.35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14094011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2081</v>
      </c>
      <c r="D20" s="8"/>
      <c r="E20" s="8">
        <v>12075.31</v>
      </c>
      <c r="F20" s="8"/>
      <c r="G20" s="8">
        <v>39546887.24</v>
      </c>
      <c r="H20" s="8"/>
      <c r="I20" s="8">
        <v>2154947.47</v>
      </c>
      <c r="J20" s="8"/>
      <c r="K20" s="8">
        <v>537838.03</v>
      </c>
      <c r="L20" s="8"/>
      <c r="M20" s="8">
        <f>I20-K20</f>
        <v>1617109.4400000002</v>
      </c>
      <c r="N20" s="8"/>
      <c r="O20" s="8">
        <v>71345.75</v>
      </c>
      <c r="P20" s="8"/>
      <c r="Q20" s="8">
        <f>IF(ISERR(O20/I20),0,ROUND((+O20/I20)*100,2))</f>
        <v>3.31</v>
      </c>
      <c r="R20" s="8"/>
      <c r="S20" s="8">
        <v>0</v>
      </c>
      <c r="T20" s="8"/>
      <c r="U20" s="8">
        <v>11359733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24</v>
      </c>
      <c r="D22" s="8"/>
      <c r="E22" s="8">
        <v>175.25</v>
      </c>
      <c r="F22" s="8"/>
      <c r="G22" s="8">
        <v>1346900</v>
      </c>
      <c r="H22" s="8"/>
      <c r="I22" s="8">
        <v>40335.29</v>
      </c>
      <c r="J22" s="8"/>
      <c r="K22" s="8">
        <v>9562.99</v>
      </c>
      <c r="L22" s="8"/>
      <c r="M22" s="8">
        <f>I22-K22</f>
        <v>30772.300000000003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134690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1</v>
      </c>
      <c r="D24" s="8"/>
      <c r="E24" s="8">
        <v>22.96</v>
      </c>
      <c r="F24" s="8"/>
      <c r="G24" s="8">
        <v>10475.51</v>
      </c>
      <c r="H24" s="8"/>
      <c r="I24" s="8">
        <v>315.31</v>
      </c>
      <c r="J24" s="8"/>
      <c r="K24" s="8">
        <v>74.37</v>
      </c>
      <c r="L24" s="8"/>
      <c r="M24" s="8">
        <f>I24-K24</f>
        <v>240.94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574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335</v>
      </c>
      <c r="D26" s="8"/>
      <c r="E26" s="8">
        <v>1558.75</v>
      </c>
      <c r="F26" s="8"/>
      <c r="G26" s="8">
        <v>2865914.5</v>
      </c>
      <c r="H26" s="8"/>
      <c r="I26" s="8">
        <v>276064.3</v>
      </c>
      <c r="J26" s="8"/>
      <c r="K26" s="8">
        <v>72794.31</v>
      </c>
      <c r="L26" s="8"/>
      <c r="M26" s="8">
        <f>I26-K26</f>
        <v>203269.99</v>
      </c>
      <c r="N26" s="8"/>
      <c r="O26" s="8">
        <v>616183.22</v>
      </c>
      <c r="P26" s="8"/>
      <c r="Q26" s="8">
        <f>IF(ISERR(O26/I26),0,ROUND((+O26/I26)*100,2))</f>
        <v>223.2</v>
      </c>
      <c r="R26" s="8"/>
      <c r="S26" s="8">
        <v>241819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30</v>
      </c>
      <c r="D28" s="8"/>
      <c r="E28" s="8">
        <v>303.85</v>
      </c>
      <c r="F28" s="8"/>
      <c r="G28" s="8">
        <v>520776.04</v>
      </c>
      <c r="H28" s="8"/>
      <c r="I28" s="8">
        <v>14502.75</v>
      </c>
      <c r="J28" s="8"/>
      <c r="K28" s="8">
        <v>3697.52</v>
      </c>
      <c r="L28" s="8"/>
      <c r="M28" s="8">
        <f>I28-K28</f>
        <v>10805.23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29920.81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16</v>
      </c>
      <c r="D30" s="8"/>
      <c r="E30" s="8">
        <v>74.13</v>
      </c>
      <c r="F30" s="8"/>
      <c r="G30" s="8">
        <v>244755</v>
      </c>
      <c r="H30" s="8"/>
      <c r="I30" s="8">
        <v>3459.63</v>
      </c>
      <c r="J30" s="8"/>
      <c r="K30" s="8">
        <v>1150.36</v>
      </c>
      <c r="L30" s="8"/>
      <c r="M30" s="8">
        <f>I30-K30</f>
        <v>2309.2700000000004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5729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237</v>
      </c>
      <c r="D32" s="8"/>
      <c r="E32" s="8">
        <v>1455.25</v>
      </c>
      <c r="F32" s="8"/>
      <c r="G32" s="8">
        <v>2787638.68</v>
      </c>
      <c r="H32" s="8"/>
      <c r="I32" s="8">
        <v>83522.16</v>
      </c>
      <c r="J32" s="8"/>
      <c r="K32" s="8">
        <v>19792.14</v>
      </c>
      <c r="L32" s="8"/>
      <c r="M32" s="8">
        <f>I32-K32</f>
        <v>63730.020000000004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470254.28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140</v>
      </c>
      <c r="D34" s="8"/>
      <c r="E34" s="8">
        <v>742.01</v>
      </c>
      <c r="F34" s="8"/>
      <c r="G34" s="8">
        <v>2203075.95</v>
      </c>
      <c r="H34" s="8"/>
      <c r="I34" s="8">
        <v>43307.98</v>
      </c>
      <c r="J34" s="8"/>
      <c r="K34" s="8">
        <v>10354.53</v>
      </c>
      <c r="L34" s="8"/>
      <c r="M34" s="8">
        <f>I34-K34</f>
        <v>32953.450000000004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147492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23</v>
      </c>
      <c r="D36" s="8"/>
      <c r="E36" s="8">
        <v>168</v>
      </c>
      <c r="F36" s="8"/>
      <c r="G36" s="8">
        <v>171547.2</v>
      </c>
      <c r="H36" s="8"/>
      <c r="I36" s="8">
        <v>5163.57</v>
      </c>
      <c r="J36" s="8"/>
      <c r="K36" s="8">
        <v>1217.98</v>
      </c>
      <c r="L36" s="8"/>
      <c r="M36" s="8">
        <f>I36-K36</f>
        <v>3945.5899999999997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14295.6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23</v>
      </c>
      <c r="D38" s="8"/>
      <c r="E38" s="8">
        <v>159</v>
      </c>
      <c r="F38" s="8"/>
      <c r="G38" s="8">
        <v>299738</v>
      </c>
      <c r="H38" s="8"/>
      <c r="I38" s="8">
        <v>5964.79</v>
      </c>
      <c r="J38" s="8"/>
      <c r="K38" s="8">
        <v>1408.77</v>
      </c>
      <c r="L38" s="8"/>
      <c r="M38" s="8">
        <f>I38-K38</f>
        <v>4556.02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152450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261</v>
      </c>
      <c r="D40" s="8"/>
      <c r="E40" s="8">
        <v>2609.01</v>
      </c>
      <c r="F40" s="8"/>
      <c r="G40" s="8">
        <v>7410042.2</v>
      </c>
      <c r="H40" s="8"/>
      <c r="I40" s="8">
        <v>410888.61</v>
      </c>
      <c r="J40" s="8"/>
      <c r="K40" s="8">
        <v>100776.66</v>
      </c>
      <c r="L40" s="8"/>
      <c r="M40" s="8">
        <f>I40-K40</f>
        <v>310111.94999999995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1365607.4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24</v>
      </c>
      <c r="D42" s="8"/>
      <c r="E42" s="8">
        <v>85.5</v>
      </c>
      <c r="F42" s="8"/>
      <c r="G42" s="8">
        <v>124200</v>
      </c>
      <c r="H42" s="8"/>
      <c r="I42" s="8">
        <v>2471.58</v>
      </c>
      <c r="J42" s="8"/>
      <c r="K42" s="8">
        <v>583.74</v>
      </c>
      <c r="L42" s="8"/>
      <c r="M42" s="8">
        <f>I42-K42</f>
        <v>1887.84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69250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6954</v>
      </c>
      <c r="D46" s="8"/>
      <c r="E46" s="8">
        <f>SUM(E16:E42)</f>
        <v>50286.2</v>
      </c>
      <c r="F46" s="8"/>
      <c r="G46" s="8">
        <f>SUM(G16:G42)</f>
        <v>107542125.16000004</v>
      </c>
      <c r="H46" s="8"/>
      <c r="I46" s="8">
        <f>SUM(I16:I42)</f>
        <v>4502552.07</v>
      </c>
      <c r="J46" s="8"/>
      <c r="K46" s="8">
        <f>SUM(K16:K42)</f>
        <v>1104963.93</v>
      </c>
      <c r="L46" s="8"/>
      <c r="M46" s="8">
        <f>SUM(M16:M42)</f>
        <v>3397588.1399999997</v>
      </c>
      <c r="N46" s="8"/>
      <c r="O46" s="8">
        <f>SUM(O16:O42)</f>
        <v>687528.97</v>
      </c>
      <c r="P46" s="8"/>
      <c r="Q46" s="8">
        <f>IF(ISERR(O46/I46),0,ROUND((+O46/I46)*100,2))</f>
        <v>15.27</v>
      </c>
      <c r="R46" s="8"/>
      <c r="S46" s="8">
        <f>SUM(S16:S42)</f>
        <v>2377807.44</v>
      </c>
      <c r="T46" s="8"/>
      <c r="U46" s="8">
        <f>SUM(U16:U42)</f>
        <v>25828665</v>
      </c>
    </row>
    <row r="47" ht="15.75" customHeight="1"/>
    <row r="48" spans="1:21" ht="15.75" customHeight="1">
      <c r="A48" s="13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/>
    <row r="50" ht="15.75" customHeight="1"/>
    <row r="52" ht="12.75">
      <c r="S52" s="20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 customHeight="1">
      <c r="A1" s="15"/>
      <c r="G1" s="2" t="s">
        <v>21</v>
      </c>
      <c r="H1" s="3"/>
      <c r="I1" s="3"/>
      <c r="J1" s="3"/>
      <c r="K1" s="3"/>
      <c r="L1" s="3"/>
      <c r="M1" s="3"/>
    </row>
    <row r="2" spans="1:11" ht="15.75" customHeight="1">
      <c r="A2" s="15"/>
      <c r="I2" s="2" t="s">
        <v>25</v>
      </c>
      <c r="J2" s="3"/>
      <c r="K2" s="3"/>
    </row>
    <row r="3" ht="15.75" customHeight="1">
      <c r="A3" s="15"/>
    </row>
    <row r="4" spans="1:13" ht="15.75" customHeight="1">
      <c r="A4" s="15"/>
      <c r="G4" s="2" t="s">
        <v>44</v>
      </c>
      <c r="H4" s="3"/>
      <c r="I4" s="3"/>
      <c r="J4" s="3"/>
      <c r="K4" s="3"/>
      <c r="L4" s="3"/>
      <c r="M4" s="3"/>
    </row>
    <row r="5" spans="1:13" ht="15.75" customHeight="1">
      <c r="A5" s="15"/>
      <c r="G5" s="2" t="s">
        <v>22</v>
      </c>
      <c r="H5" s="3"/>
      <c r="I5" s="3"/>
      <c r="J5" s="3"/>
      <c r="K5" s="3"/>
      <c r="L5" s="3"/>
      <c r="M5" s="3"/>
    </row>
    <row r="6" spans="1:13" ht="15.75" customHeight="1">
      <c r="A6" s="15"/>
      <c r="G6" s="2" t="s">
        <v>45</v>
      </c>
      <c r="H6" s="3"/>
      <c r="I6" s="3"/>
      <c r="J6" s="3"/>
      <c r="K6" s="3"/>
      <c r="L6" s="3"/>
      <c r="M6" s="3"/>
    </row>
    <row r="7" ht="15.75" customHeight="1">
      <c r="A7" s="15"/>
    </row>
    <row r="8" spans="1:21" ht="15.75" customHeight="1">
      <c r="A8" s="16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</row>
    <row r="9" spans="1:21" ht="15.7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15"/>
      <c r="C10" s="5" t="s">
        <v>16</v>
      </c>
      <c r="D10" s="5"/>
      <c r="E10" s="5" t="s">
        <v>19</v>
      </c>
      <c r="F10" s="5"/>
      <c r="G10" s="5" t="s">
        <v>23</v>
      </c>
      <c r="H10" s="5"/>
      <c r="I10" s="5" t="s">
        <v>26</v>
      </c>
      <c r="J10" s="5"/>
      <c r="K10" s="5"/>
      <c r="L10" s="5"/>
      <c r="M10" s="5" t="s">
        <v>29</v>
      </c>
      <c r="N10" s="5"/>
      <c r="O10" s="5" t="s">
        <v>32</v>
      </c>
      <c r="P10" s="5"/>
      <c r="Q10" s="5" t="s">
        <v>34</v>
      </c>
      <c r="R10" s="5"/>
      <c r="S10" s="5" t="s">
        <v>36</v>
      </c>
      <c r="T10" s="5"/>
      <c r="U10" s="5" t="s">
        <v>16</v>
      </c>
    </row>
    <row r="11" spans="1:21" ht="15.75" customHeight="1">
      <c r="A11" s="17" t="s">
        <v>1</v>
      </c>
      <c r="C11" s="5" t="s">
        <v>17</v>
      </c>
      <c r="D11" s="5"/>
      <c r="E11" s="5" t="s">
        <v>20</v>
      </c>
      <c r="F11" s="5"/>
      <c r="G11" s="5" t="s">
        <v>24</v>
      </c>
      <c r="H11" s="5"/>
      <c r="I11" s="5" t="s">
        <v>27</v>
      </c>
      <c r="J11" s="5"/>
      <c r="K11" s="5" t="s">
        <v>28</v>
      </c>
      <c r="L11" s="5"/>
      <c r="M11" s="5" t="s">
        <v>30</v>
      </c>
      <c r="N11" s="5"/>
      <c r="O11" s="5" t="s">
        <v>33</v>
      </c>
      <c r="P11" s="5"/>
      <c r="Q11" s="5" t="s">
        <v>35</v>
      </c>
      <c r="R11" s="5"/>
      <c r="S11" s="5" t="s">
        <v>37</v>
      </c>
      <c r="T11" s="5"/>
      <c r="U11" s="5" t="s">
        <v>38</v>
      </c>
    </row>
    <row r="12" spans="1:21" ht="15.75" customHeight="1">
      <c r="A12" s="15"/>
      <c r="C12" s="5" t="s">
        <v>18</v>
      </c>
      <c r="D12" s="5"/>
      <c r="E12" s="5"/>
      <c r="F12" s="5"/>
      <c r="G12" s="5"/>
      <c r="H12" s="5"/>
      <c r="I12" s="5" t="s">
        <v>28</v>
      </c>
      <c r="J12" s="5"/>
      <c r="K12" s="5"/>
      <c r="L12" s="5"/>
      <c r="M12" s="5" t="s">
        <v>31</v>
      </c>
      <c r="N12" s="5"/>
      <c r="O12" s="5"/>
      <c r="P12" s="5"/>
      <c r="Q12" s="5"/>
      <c r="R12" s="5"/>
      <c r="S12" s="5" t="s">
        <v>20</v>
      </c>
      <c r="T12" s="5"/>
      <c r="U12" s="5" t="s">
        <v>39</v>
      </c>
    </row>
    <row r="13" spans="1:21" ht="15.75" customHeight="1">
      <c r="A13" s="15"/>
      <c r="U13" s="6"/>
    </row>
    <row r="14" spans="1:21" ht="15.75" customHeight="1">
      <c r="A14" s="16" t="s">
        <v>0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</row>
    <row r="15" ht="15.75" customHeight="1">
      <c r="A15" s="15"/>
    </row>
    <row r="16" spans="1:21" ht="15.75" customHeight="1">
      <c r="A16" s="18" t="s">
        <v>2</v>
      </c>
      <c r="C16" s="7">
        <v>164</v>
      </c>
      <c r="D16" s="8"/>
      <c r="E16" s="8">
        <v>572.5</v>
      </c>
      <c r="F16" s="8"/>
      <c r="G16" s="8">
        <v>508228</v>
      </c>
      <c r="H16" s="8"/>
      <c r="I16" s="8">
        <v>4014.98</v>
      </c>
      <c r="J16" s="8"/>
      <c r="K16" s="8">
        <f>I16</f>
        <v>4014.98</v>
      </c>
      <c r="L16" s="8"/>
      <c r="M16" s="8">
        <f>I16-K16</f>
        <v>0</v>
      </c>
      <c r="N16" s="8"/>
      <c r="O16" s="8">
        <v>0</v>
      </c>
      <c r="P16" s="8"/>
      <c r="Q16" s="8">
        <f>IF(ISERR(O16/I16),0,ROUND((+O16/I16)*100,2))</f>
        <v>0</v>
      </c>
      <c r="R16" s="8"/>
      <c r="S16" s="8">
        <v>3630.2</v>
      </c>
      <c r="T16" s="8"/>
      <c r="U16" s="8">
        <v>0</v>
      </c>
    </row>
    <row r="17" spans="1:21" ht="15.75" customHeight="1">
      <c r="A17" s="1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75" customHeight="1">
      <c r="A18" s="18" t="s">
        <v>3</v>
      </c>
      <c r="C18" s="7">
        <v>134</v>
      </c>
      <c r="D18" s="8"/>
      <c r="E18" s="8">
        <v>416</v>
      </c>
      <c r="F18" s="8"/>
      <c r="G18" s="8">
        <v>924424.5</v>
      </c>
      <c r="H18" s="8"/>
      <c r="I18" s="8">
        <v>3975.08</v>
      </c>
      <c r="J18" s="8"/>
      <c r="K18" s="8">
        <f>I18</f>
        <v>3975.08</v>
      </c>
      <c r="L18" s="8"/>
      <c r="M18" s="8">
        <f>I18-K18</f>
        <v>0</v>
      </c>
      <c r="N18" s="8"/>
      <c r="O18" s="8">
        <v>0</v>
      </c>
      <c r="P18" s="8"/>
      <c r="Q18" s="8">
        <f>IF(ISERR(O18/I18),0,ROUND((+O18/I18)*100,2))</f>
        <v>0</v>
      </c>
      <c r="R18" s="8"/>
      <c r="S18" s="8">
        <v>0</v>
      </c>
      <c r="T18" s="8"/>
      <c r="U18" s="8">
        <v>419200</v>
      </c>
    </row>
    <row r="19" spans="1:21" ht="15.75" customHeight="1">
      <c r="A19" s="1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75" customHeight="1">
      <c r="A20" s="18" t="s">
        <v>4</v>
      </c>
      <c r="C20" s="7">
        <v>183</v>
      </c>
      <c r="D20" s="8"/>
      <c r="E20" s="8">
        <v>923.7</v>
      </c>
      <c r="F20" s="8"/>
      <c r="G20" s="8">
        <v>3124964.5</v>
      </c>
      <c r="H20" s="8"/>
      <c r="I20" s="8">
        <v>34583.88</v>
      </c>
      <c r="J20" s="8"/>
      <c r="K20" s="8">
        <f>I20</f>
        <v>34583.88</v>
      </c>
      <c r="L20" s="8"/>
      <c r="M20" s="8">
        <f>I20-K20</f>
        <v>0</v>
      </c>
      <c r="N20" s="8"/>
      <c r="O20" s="8">
        <v>0</v>
      </c>
      <c r="P20" s="8"/>
      <c r="Q20" s="8">
        <f>IF(ISERR(O20/I20),0,ROUND((+O20/I20)*100,2))</f>
        <v>0</v>
      </c>
      <c r="R20" s="8"/>
      <c r="S20" s="8">
        <v>0</v>
      </c>
      <c r="T20" s="8"/>
      <c r="U20" s="8">
        <v>892847</v>
      </c>
    </row>
    <row r="21" spans="1:21" ht="15.75" customHeight="1">
      <c r="A21" s="18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75" customHeight="1">
      <c r="A22" s="18" t="s">
        <v>41</v>
      </c>
      <c r="C22" s="7">
        <v>6</v>
      </c>
      <c r="D22" s="8"/>
      <c r="E22" s="8">
        <v>26</v>
      </c>
      <c r="F22" s="8"/>
      <c r="G22" s="8">
        <v>184000</v>
      </c>
      <c r="H22" s="8"/>
      <c r="I22" s="8">
        <v>1048.8</v>
      </c>
      <c r="J22" s="8"/>
      <c r="K22" s="8">
        <f>I22</f>
        <v>1048.8</v>
      </c>
      <c r="L22" s="8"/>
      <c r="M22" s="8">
        <f>I22-K22</f>
        <v>0</v>
      </c>
      <c r="N22" s="8"/>
      <c r="O22" s="8">
        <v>0</v>
      </c>
      <c r="P22" s="8"/>
      <c r="Q22" s="8">
        <f>IF(ISERR(O22/I22),0,ROUND((+O22/I22)*100,2))</f>
        <v>0</v>
      </c>
      <c r="R22" s="8"/>
      <c r="S22" s="8">
        <v>18400</v>
      </c>
      <c r="T22" s="8"/>
      <c r="U22" s="8">
        <v>0</v>
      </c>
    </row>
    <row r="23" spans="1:21" ht="15.75" customHeight="1">
      <c r="A23" s="18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75" customHeight="1">
      <c r="A24" s="18" t="s">
        <v>5</v>
      </c>
      <c r="C24" s="7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f>I24</f>
        <v>0</v>
      </c>
      <c r="L24" s="8"/>
      <c r="M24" s="8">
        <f>I24-K24</f>
        <v>0</v>
      </c>
      <c r="N24" s="8"/>
      <c r="O24" s="8">
        <v>0</v>
      </c>
      <c r="P24" s="8"/>
      <c r="Q24" s="8">
        <f>IF(ISERR(O24/I24),0,ROUND((+O24/I24)*100,2))</f>
        <v>0</v>
      </c>
      <c r="R24" s="8"/>
      <c r="S24" s="8">
        <v>0</v>
      </c>
      <c r="T24" s="8"/>
      <c r="U24" s="8">
        <v>0</v>
      </c>
    </row>
    <row r="25" spans="1:21" ht="15.75" customHeight="1">
      <c r="A25" s="18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75" customHeight="1">
      <c r="A26" s="18" t="s">
        <v>6</v>
      </c>
      <c r="C26" s="7">
        <v>298</v>
      </c>
      <c r="D26" s="8"/>
      <c r="E26" s="8">
        <v>1909.7</v>
      </c>
      <c r="F26" s="8"/>
      <c r="G26" s="8">
        <v>4564440.16</v>
      </c>
      <c r="H26" s="8"/>
      <c r="I26" s="8">
        <v>93101.07</v>
      </c>
      <c r="J26" s="8"/>
      <c r="K26" s="8">
        <f>I26</f>
        <v>93101.07</v>
      </c>
      <c r="L26" s="8"/>
      <c r="M26" s="8">
        <f>I26-K26</f>
        <v>0</v>
      </c>
      <c r="N26" s="8"/>
      <c r="O26" s="8">
        <v>309486.01</v>
      </c>
      <c r="P26" s="8"/>
      <c r="Q26" s="8">
        <f>IF(ISERR(O26/I26),0,ROUND((+O26/I26)*100,2))</f>
        <v>332.42</v>
      </c>
      <c r="R26" s="8"/>
      <c r="S26" s="8">
        <v>413884.27</v>
      </c>
      <c r="T26" s="8"/>
      <c r="U26" s="8">
        <v>0</v>
      </c>
    </row>
    <row r="27" spans="1:21" ht="15.75" customHeight="1">
      <c r="A27" s="18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75" customHeight="1">
      <c r="A28" s="18" t="s">
        <v>7</v>
      </c>
      <c r="C28" s="7">
        <v>7</v>
      </c>
      <c r="D28" s="8"/>
      <c r="E28" s="8">
        <v>34.5</v>
      </c>
      <c r="F28" s="8"/>
      <c r="G28" s="8">
        <v>185100</v>
      </c>
      <c r="H28" s="8"/>
      <c r="I28" s="8">
        <v>1055.07</v>
      </c>
      <c r="J28" s="8"/>
      <c r="K28" s="8">
        <f>I28</f>
        <v>1055.07</v>
      </c>
      <c r="L28" s="8"/>
      <c r="M28" s="8">
        <f>I28-K28</f>
        <v>0</v>
      </c>
      <c r="N28" s="8"/>
      <c r="O28" s="8">
        <v>0</v>
      </c>
      <c r="P28" s="8"/>
      <c r="Q28" s="8">
        <f>IF(ISERR(O28/I28),0,ROUND((+O28/I28)*100,2))</f>
        <v>0</v>
      </c>
      <c r="R28" s="8"/>
      <c r="S28" s="8">
        <v>5115</v>
      </c>
      <c r="T28" s="8"/>
      <c r="U28" s="8">
        <v>0</v>
      </c>
    </row>
    <row r="29" spans="1:21" ht="15.75" customHeight="1">
      <c r="A29" s="18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75" customHeight="1">
      <c r="A30" s="18" t="s">
        <v>8</v>
      </c>
      <c r="C30" s="7">
        <v>5</v>
      </c>
      <c r="D30" s="8"/>
      <c r="E30" s="8">
        <v>77.5</v>
      </c>
      <c r="F30" s="8"/>
      <c r="G30" s="8">
        <v>152000</v>
      </c>
      <c r="H30" s="8"/>
      <c r="I30" s="8">
        <v>577.6</v>
      </c>
      <c r="J30" s="8"/>
      <c r="K30" s="8">
        <f>I30</f>
        <v>577.6</v>
      </c>
      <c r="L30" s="8"/>
      <c r="M30" s="8">
        <f>I30-K30</f>
        <v>0</v>
      </c>
      <c r="N30" s="8"/>
      <c r="O30" s="8">
        <v>0</v>
      </c>
      <c r="P30" s="8"/>
      <c r="Q30" s="8">
        <f>IF(ISERR(O30/I30),0,ROUND((+O30/I30)*100,2))</f>
        <v>0</v>
      </c>
      <c r="R30" s="8"/>
      <c r="S30" s="8">
        <v>0</v>
      </c>
      <c r="T30" s="8"/>
      <c r="U30" s="8">
        <v>2530</v>
      </c>
    </row>
    <row r="31" spans="1:21" ht="15.75" customHeight="1">
      <c r="A31" s="18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75" customHeight="1">
      <c r="A32" s="18" t="s">
        <v>9</v>
      </c>
      <c r="C32" s="7">
        <v>12</v>
      </c>
      <c r="D32" s="8"/>
      <c r="E32" s="8">
        <v>50.5</v>
      </c>
      <c r="F32" s="8"/>
      <c r="G32" s="8">
        <v>53315</v>
      </c>
      <c r="H32" s="8"/>
      <c r="I32" s="8">
        <v>303.9</v>
      </c>
      <c r="J32" s="8"/>
      <c r="K32" s="8">
        <f>I32</f>
        <v>303.9</v>
      </c>
      <c r="L32" s="8"/>
      <c r="M32" s="8">
        <f>I32-K32</f>
        <v>0</v>
      </c>
      <c r="N32" s="8"/>
      <c r="O32" s="8">
        <v>0</v>
      </c>
      <c r="P32" s="8"/>
      <c r="Q32" s="8">
        <f>IF(ISERR(O32/I32),0,ROUND((+O32/I32)*100,2))</f>
        <v>0</v>
      </c>
      <c r="R32" s="8"/>
      <c r="S32" s="8">
        <v>7132.5</v>
      </c>
      <c r="T32" s="8"/>
      <c r="U32" s="8">
        <v>0</v>
      </c>
    </row>
    <row r="33" spans="1:21" ht="15.75" customHeight="1">
      <c r="A33" s="18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75" customHeight="1">
      <c r="A34" s="18" t="s">
        <v>10</v>
      </c>
      <c r="C34" s="7">
        <v>8</v>
      </c>
      <c r="D34" s="8"/>
      <c r="E34" s="8">
        <v>35.5</v>
      </c>
      <c r="F34" s="8"/>
      <c r="G34" s="8">
        <v>102317.5</v>
      </c>
      <c r="H34" s="8"/>
      <c r="I34" s="8">
        <v>388.8</v>
      </c>
      <c r="J34" s="8"/>
      <c r="K34" s="8">
        <f>I34</f>
        <v>388.8</v>
      </c>
      <c r="L34" s="8"/>
      <c r="M34" s="8">
        <f>I34-K34</f>
        <v>0</v>
      </c>
      <c r="N34" s="8"/>
      <c r="O34" s="8">
        <v>0</v>
      </c>
      <c r="P34" s="8"/>
      <c r="Q34" s="8">
        <f>IF(ISERR(O34/I34),0,ROUND((+O34/I34)*100,2))</f>
        <v>0</v>
      </c>
      <c r="R34" s="8"/>
      <c r="S34" s="8">
        <v>0</v>
      </c>
      <c r="T34" s="8"/>
      <c r="U34" s="8">
        <v>5732.5</v>
      </c>
    </row>
    <row r="35" spans="1:21" ht="15.75" customHeight="1">
      <c r="A35" s="1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75" customHeight="1">
      <c r="A36" s="18" t="s">
        <v>11</v>
      </c>
      <c r="C36" s="7">
        <v>14</v>
      </c>
      <c r="D36" s="8"/>
      <c r="E36" s="8">
        <v>133.5</v>
      </c>
      <c r="F36" s="8"/>
      <c r="G36" s="8">
        <v>155976</v>
      </c>
      <c r="H36" s="8"/>
      <c r="I36" s="8">
        <v>889.07</v>
      </c>
      <c r="J36" s="8"/>
      <c r="K36" s="8">
        <f>I36</f>
        <v>889.07</v>
      </c>
      <c r="L36" s="8"/>
      <c r="M36" s="8">
        <f>I36-K36</f>
        <v>0</v>
      </c>
      <c r="N36" s="8"/>
      <c r="O36" s="8">
        <v>0</v>
      </c>
      <c r="P36" s="8"/>
      <c r="Q36" s="8">
        <f>IF(ISERR(O36/I36),0,ROUND((+O36/I36)*100,2))</f>
        <v>0</v>
      </c>
      <c r="R36" s="8"/>
      <c r="S36" s="8">
        <v>12998</v>
      </c>
      <c r="T36" s="8"/>
      <c r="U36" s="8">
        <v>0</v>
      </c>
    </row>
    <row r="37" spans="1:21" ht="15.75" customHeight="1">
      <c r="A37" s="1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75" customHeight="1">
      <c r="A38" s="18" t="s">
        <v>12</v>
      </c>
      <c r="C38" s="7">
        <v>10</v>
      </c>
      <c r="D38" s="8"/>
      <c r="E38" s="8">
        <v>47</v>
      </c>
      <c r="F38" s="8"/>
      <c r="G38" s="8">
        <v>128460</v>
      </c>
      <c r="H38" s="8"/>
      <c r="I38" s="8">
        <v>488.15</v>
      </c>
      <c r="J38" s="8"/>
      <c r="K38" s="8">
        <f>I38</f>
        <v>488.15</v>
      </c>
      <c r="L38" s="8"/>
      <c r="M38" s="8">
        <f>I38-K38</f>
        <v>0</v>
      </c>
      <c r="N38" s="8"/>
      <c r="O38" s="8">
        <v>0</v>
      </c>
      <c r="P38" s="8"/>
      <c r="Q38" s="8">
        <f>IF(ISERR(O38/I38),0,ROUND((+O38/I38)*100,2))</f>
        <v>0</v>
      </c>
      <c r="R38" s="8"/>
      <c r="S38" s="8">
        <v>0</v>
      </c>
      <c r="T38" s="8"/>
      <c r="U38" s="8">
        <v>21760</v>
      </c>
    </row>
    <row r="39" spans="1:21" ht="15.75" customHeight="1">
      <c r="A39" s="1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75" customHeight="1">
      <c r="A40" s="18" t="s">
        <v>13</v>
      </c>
      <c r="C40" s="7">
        <v>39</v>
      </c>
      <c r="D40" s="8"/>
      <c r="E40" s="8">
        <v>239</v>
      </c>
      <c r="F40" s="8"/>
      <c r="G40" s="8">
        <v>361000.75</v>
      </c>
      <c r="H40" s="8"/>
      <c r="I40" s="8">
        <v>3934.95</v>
      </c>
      <c r="J40" s="8"/>
      <c r="K40" s="8">
        <f>I40</f>
        <v>3934.95</v>
      </c>
      <c r="L40" s="8"/>
      <c r="M40" s="8">
        <f>I40-K40</f>
        <v>0</v>
      </c>
      <c r="N40" s="8"/>
      <c r="O40" s="8">
        <v>0</v>
      </c>
      <c r="P40" s="8"/>
      <c r="Q40" s="8">
        <f>IF(ISERR(O40/I40),0,ROUND((+O40/I40)*100,2))</f>
        <v>0</v>
      </c>
      <c r="R40" s="8"/>
      <c r="S40" s="8">
        <v>65636.5</v>
      </c>
      <c r="T40" s="8"/>
      <c r="U40" s="8">
        <v>0</v>
      </c>
    </row>
    <row r="41" spans="1:21" ht="15.75" customHeight="1">
      <c r="A41" s="1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 customHeight="1">
      <c r="A42" s="18" t="s">
        <v>40</v>
      </c>
      <c r="C42" s="7">
        <v>1</v>
      </c>
      <c r="D42" s="8"/>
      <c r="E42" s="8">
        <v>8.5</v>
      </c>
      <c r="F42" s="8"/>
      <c r="G42" s="8">
        <v>11050</v>
      </c>
      <c r="H42" s="8"/>
      <c r="I42" s="8">
        <v>41.99</v>
      </c>
      <c r="J42" s="8"/>
      <c r="K42" s="8">
        <f>I42</f>
        <v>41.99</v>
      </c>
      <c r="L42" s="8"/>
      <c r="M42" s="8">
        <f>I42-K42</f>
        <v>0</v>
      </c>
      <c r="N42" s="8"/>
      <c r="O42" s="8">
        <v>0</v>
      </c>
      <c r="P42" s="8"/>
      <c r="Q42" s="8">
        <f>IF(ISERR(O42/I42),0,ROUND((+O42/I42)*100,2))</f>
        <v>0</v>
      </c>
      <c r="R42" s="8"/>
      <c r="S42" s="8">
        <v>0</v>
      </c>
      <c r="T42" s="8"/>
      <c r="U42" s="8">
        <v>2950</v>
      </c>
    </row>
    <row r="43" spans="1:21" ht="15.75" customHeight="1">
      <c r="A43" s="1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 customHeight="1">
      <c r="A44" s="19" t="s">
        <v>0</v>
      </c>
      <c r="B44" s="4" t="s">
        <v>0</v>
      </c>
      <c r="C44" s="9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</row>
    <row r="45" spans="1:21" ht="15.75" customHeight="1">
      <c r="A45" s="1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 customHeight="1">
      <c r="A46" s="18" t="s">
        <v>14</v>
      </c>
      <c r="C46" s="7">
        <f>SUM(C16:C42)</f>
        <v>881</v>
      </c>
      <c r="D46" s="8"/>
      <c r="E46" s="8">
        <f>SUM(E16:E42)</f>
        <v>4473.9</v>
      </c>
      <c r="F46" s="8"/>
      <c r="G46" s="8">
        <f>SUM(G16:G42)</f>
        <v>10455276.41</v>
      </c>
      <c r="H46" s="8"/>
      <c r="I46" s="8">
        <f>SUM(I16:I42)</f>
        <v>144403.34</v>
      </c>
      <c r="J46" s="8"/>
      <c r="K46" s="8">
        <f>SUM(K16:K42)</f>
        <v>144403.34</v>
      </c>
      <c r="L46" s="8"/>
      <c r="M46" s="8">
        <f>SUM(M16:M42)</f>
        <v>0</v>
      </c>
      <c r="N46" s="8"/>
      <c r="O46" s="8">
        <f>SUM(O16:O42)</f>
        <v>309486.01</v>
      </c>
      <c r="P46" s="8"/>
      <c r="Q46" s="8">
        <f>IF(ISERR(O46/I46),0,ROUND((+O46/I46)*100,2))</f>
        <v>214.32</v>
      </c>
      <c r="R46" s="8"/>
      <c r="S46" s="8">
        <f>SUM(S16:S42)</f>
        <v>526796.47</v>
      </c>
      <c r="T46" s="8"/>
      <c r="U46" s="8">
        <f>SUM(U16:U42)</f>
        <v>1345019.5</v>
      </c>
    </row>
    <row r="47" ht="15.75" customHeight="1">
      <c r="A47" s="15"/>
    </row>
    <row r="48" spans="1:21" ht="15.75" customHeight="1">
      <c r="A48" s="16" t="s">
        <v>15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4" t="s">
        <v>15</v>
      </c>
      <c r="O48" s="4" t="s">
        <v>15</v>
      </c>
      <c r="P48" s="4" t="s">
        <v>15</v>
      </c>
      <c r="Q48" s="4" t="s">
        <v>15</v>
      </c>
      <c r="R48" s="4" t="s">
        <v>15</v>
      </c>
      <c r="S48" s="4" t="s">
        <v>15</v>
      </c>
      <c r="T48" s="4" t="s">
        <v>15</v>
      </c>
      <c r="U48" s="4" t="s">
        <v>15</v>
      </c>
    </row>
    <row r="49" ht="15.75" customHeight="1">
      <c r="A49" s="15"/>
    </row>
    <row r="50" ht="15.75" customHeight="1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